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1840" windowHeight="11445" activeTab="3"/>
  </bookViews>
  <sheets>
    <sheet name="maj" sheetId="1" r:id="rId1"/>
    <sheet name="september" sheetId="4" r:id="rId2"/>
    <sheet name="december" sheetId="5" r:id="rId3"/>
    <sheet name="koniec roka" sheetId="6" r:id="rId4"/>
  </sheets>
  <calcPr calcId="114210"/>
</workbook>
</file>

<file path=xl/calcChain.xml><?xml version="1.0" encoding="utf-8"?>
<calcChain xmlns="http://schemas.openxmlformats.org/spreadsheetml/2006/main">
  <c r="B31" i="6"/>
  <c r="D8" i="5"/>
  <c r="D8" i="6"/>
  <c r="D12" i="5"/>
  <c r="D13" i="6"/>
  <c r="D19"/>
  <c r="D7"/>
  <c r="D12"/>
  <c r="D3"/>
  <c r="D7" i="5"/>
  <c r="B2" i="6"/>
  <c r="D2"/>
  <c r="B9"/>
  <c r="D9"/>
  <c r="D17"/>
  <c r="B18"/>
  <c r="D18"/>
  <c r="B19"/>
  <c r="D2" i="5"/>
  <c r="D9"/>
  <c r="B26"/>
  <c r="D17"/>
  <c r="D16"/>
  <c r="B2"/>
  <c r="B9"/>
  <c r="B17"/>
  <c r="B18"/>
  <c r="B2" i="4"/>
  <c r="D2"/>
  <c r="B8"/>
  <c r="D8"/>
  <c r="B16"/>
  <c r="D16"/>
  <c r="B17"/>
  <c r="D16" i="1"/>
  <c r="D8"/>
  <c r="D2"/>
  <c r="B17"/>
  <c r="B16"/>
  <c r="B8"/>
  <c r="B2"/>
</calcChain>
</file>

<file path=xl/comments1.xml><?xml version="1.0" encoding="utf-8"?>
<comments xmlns="http://schemas.openxmlformats.org/spreadsheetml/2006/main">
  <authors>
    <author>Juraj Waczulik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>Juraj Waczulik:</t>
        </r>
        <r>
          <rPr>
            <sz val="9"/>
            <color indexed="81"/>
            <rFont val="Tahoma"/>
            <charset val="1"/>
          </rPr>
          <t xml:space="preserve">
Keď sa od príjmov odpočítajú dary čo nie sú dary)</t>
        </r>
      </text>
    </comment>
  </commentList>
</comments>
</file>

<file path=xl/comments2.xml><?xml version="1.0" encoding="utf-8"?>
<comments xmlns="http://schemas.openxmlformats.org/spreadsheetml/2006/main">
  <authors>
    <author>Juraj Waczulik</author>
  </authors>
  <commentList>
    <comment ref="A31" authorId="0">
      <text>
        <r>
          <rPr>
            <b/>
            <sz val="9"/>
            <color indexed="81"/>
            <rFont val="Tahoma"/>
            <charset val="1"/>
          </rPr>
          <t>Juraj Waczulik:</t>
        </r>
        <r>
          <rPr>
            <sz val="9"/>
            <color indexed="81"/>
            <rFont val="Tahoma"/>
            <charset val="1"/>
          </rPr>
          <t xml:space="preserve">
Keď sa od príjmov odpočítajú dary čo nie sú dary ale splátky pohľadávok, tak to je množstvo peňazí, o ktoré výdavky prekročili prijmi daného roku </t>
        </r>
      </text>
    </comment>
  </commentList>
</comments>
</file>

<file path=xl/sharedStrings.xml><?xml version="1.0" encoding="utf-8"?>
<sst xmlns="http://schemas.openxmlformats.org/spreadsheetml/2006/main" count="142" uniqueCount="51">
  <si>
    <t>Prijmy</t>
  </si>
  <si>
    <t>Dary</t>
  </si>
  <si>
    <t>Vydavky</t>
  </si>
  <si>
    <t>GPS</t>
  </si>
  <si>
    <t>Členské</t>
  </si>
  <si>
    <t>Poznámka</t>
  </si>
  <si>
    <t>EGF -členské</t>
  </si>
  <si>
    <t>IGF- Členské</t>
  </si>
  <si>
    <t>MSR</t>
  </si>
  <si>
    <t>ceny</t>
  </si>
  <si>
    <t>Festival Go</t>
  </si>
  <si>
    <t>Košický turnaj</t>
  </si>
  <si>
    <t>Medajly pre majstrovstvá</t>
  </si>
  <si>
    <t>rengo, páry, 9x9, 13x13, ženy, muži, ženy, juniori, bleskovky</t>
  </si>
  <si>
    <t>Podiel zaplatenej dane 2 %</t>
  </si>
  <si>
    <t>vedenie účtu, doména, potvrdenia k žiadostiam, notárske overenia ...</t>
  </si>
  <si>
    <t>účelovo viazaný na financovanie účasti žiakov a študentov na MSR a Slovenskom festivale Go</t>
  </si>
  <si>
    <t>Odmena športovci</t>
  </si>
  <si>
    <t>Odmena tréneri</t>
  </si>
  <si>
    <t>športovec Lisý Pavol za 1. miesto na MEJ - súťaž jednotlivcov</t>
  </si>
  <si>
    <t>tréner Pálenčár Ladislav za celoživotnú prácu s mládežou a životné jubileum 60 rokov</t>
  </si>
  <si>
    <t xml:space="preserve">Dotácia z MŠ </t>
  </si>
  <si>
    <t>účelovo viazaná: Odmeny športovcov za výsledky dosiahnuté v roku 2014 a trénerov mládeže</t>
  </si>
  <si>
    <t>Réžia a služby</t>
  </si>
  <si>
    <t>org. výdavky, ceny, konferencia (Pontis: 56E doprava + 500E ubytovanie)</t>
  </si>
  <si>
    <t>(Pontis: 144E doprava + 300E ubytovanie)</t>
  </si>
  <si>
    <t>Telekom grant (Ponis)</t>
  </si>
  <si>
    <t>Položka</t>
  </si>
  <si>
    <t>Suma</t>
  </si>
  <si>
    <t>Plnenie
k 31.5.2015</t>
  </si>
  <si>
    <t>Košický turnaj (na ďalekom východe)</t>
  </si>
  <si>
    <t>Plán</t>
  </si>
  <si>
    <t>Plnenie
k 1.9.2015</t>
  </si>
  <si>
    <t>poslané na účet Go klubu Košice</t>
  </si>
  <si>
    <t>stav účtu:</t>
  </si>
  <si>
    <t xml:space="preserve">stav hotovosti: </t>
  </si>
  <si>
    <t>pohľadávky MŠ:</t>
  </si>
  <si>
    <t>pohľadávky MF:</t>
  </si>
  <si>
    <t>Plnenie
k 1.12.2015</t>
  </si>
  <si>
    <t>úroky</t>
  </si>
  <si>
    <t xml:space="preserve">Skutočný schodok rozpočtu: </t>
  </si>
  <si>
    <t>Nepripísané úroky:</t>
  </si>
  <si>
    <t>Plnenie
k 31.12.2015</t>
  </si>
  <si>
    <t>Daň z úrokov</t>
  </si>
  <si>
    <t>stav k</t>
  </si>
  <si>
    <t>stav účtov</t>
  </si>
  <si>
    <t>stav hotovosti (JW)</t>
  </si>
  <si>
    <t>Pohľadávky po pripísaní úrokov:</t>
  </si>
  <si>
    <t>vrátené počas roku:</t>
  </si>
  <si>
    <t>z toho 500E do go fondu JW</t>
  </si>
  <si>
    <t>stav poladne: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</si>
</sst>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/>
    <xf numFmtId="44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4" fontId="3" fillId="0" borderId="3" xfId="1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44" fontId="2" fillId="0" borderId="1" xfId="1" applyFont="1" applyFill="1" applyBorder="1" applyAlignment="1">
      <alignment vertical="top"/>
    </xf>
    <xf numFmtId="44" fontId="3" fillId="0" borderId="5" xfId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0" fontId="3" fillId="0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4" fontId="3" fillId="0" borderId="11" xfId="1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44" fontId="3" fillId="0" borderId="14" xfId="1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4" fontId="2" fillId="0" borderId="16" xfId="0" applyNumberFormat="1" applyFont="1" applyFill="1" applyBorder="1" applyAlignment="1">
      <alignment vertical="top"/>
    </xf>
    <xf numFmtId="44" fontId="1" fillId="0" borderId="17" xfId="1" applyFont="1" applyFill="1" applyBorder="1" applyAlignment="1">
      <alignment vertical="top"/>
    </xf>
    <xf numFmtId="44" fontId="2" fillId="0" borderId="16" xfId="1" applyFont="1" applyFill="1" applyBorder="1" applyAlignment="1">
      <alignment vertical="top"/>
    </xf>
    <xf numFmtId="44" fontId="1" fillId="0" borderId="18" xfId="1" applyFont="1" applyFill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4" fontId="1" fillId="0" borderId="11" xfId="1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10" fontId="1" fillId="0" borderId="8" xfId="0" applyNumberFormat="1" applyFont="1" applyFill="1" applyBorder="1" applyAlignment="1">
      <alignment vertical="top" wrapText="1"/>
    </xf>
    <xf numFmtId="44" fontId="1" fillId="0" borderId="3" xfId="1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4" fontId="1" fillId="0" borderId="14" xfId="1" applyFont="1" applyFill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4" fontId="1" fillId="0" borderId="5" xfId="1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4" fontId="0" fillId="0" borderId="0" xfId="1" applyFont="1"/>
    <xf numFmtId="10" fontId="1" fillId="0" borderId="13" xfId="0" applyNumberFormat="1" applyFont="1" applyFill="1" applyBorder="1" applyAlignment="1">
      <alignment vertical="top" wrapText="1"/>
    </xf>
    <xf numFmtId="44" fontId="2" fillId="0" borderId="0" xfId="0" applyNumberFormat="1" applyFont="1"/>
    <xf numFmtId="44" fontId="7" fillId="0" borderId="0" xfId="1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D4" sqref="D4"/>
    </sheetView>
  </sheetViews>
  <sheetFormatPr defaultRowHeight="12.75"/>
  <cols>
    <col min="1" max="1" width="27" customWidth="1"/>
    <col min="2" max="2" width="11" bestFit="1" customWidth="1"/>
    <col min="3" max="3" width="25.42578125" customWidth="1"/>
    <col min="4" max="4" width="11.5703125" customWidth="1"/>
  </cols>
  <sheetData>
    <row r="1" spans="1:13" ht="26.25" thickBot="1">
      <c r="A1" s="20" t="s">
        <v>27</v>
      </c>
      <c r="B1" s="27" t="s">
        <v>28</v>
      </c>
      <c r="C1" s="21" t="s">
        <v>5</v>
      </c>
      <c r="D1" s="22" t="s">
        <v>29</v>
      </c>
    </row>
    <row r="2" spans="1:13" ht="13.5" thickBot="1">
      <c r="A2" s="9" t="s">
        <v>0</v>
      </c>
      <c r="B2" s="2">
        <f>SUM(B3:B7)</f>
        <v>3600</v>
      </c>
      <c r="C2" s="16"/>
      <c r="D2" s="23">
        <f>SUM(D3:D7)</f>
        <v>4410</v>
      </c>
      <c r="E2" s="1"/>
      <c r="F2" s="1"/>
      <c r="G2" s="1"/>
      <c r="H2" s="1"/>
      <c r="I2" s="1"/>
      <c r="J2" s="1"/>
      <c r="K2" s="1"/>
      <c r="L2" s="1"/>
      <c r="M2" s="1"/>
    </row>
    <row r="3" spans="1:13">
      <c r="A3" s="13" t="s">
        <v>4</v>
      </c>
      <c r="B3" s="14">
        <v>700</v>
      </c>
      <c r="C3" s="15"/>
      <c r="D3" s="24">
        <v>725</v>
      </c>
      <c r="E3" s="1"/>
      <c r="F3" s="1"/>
      <c r="G3" s="1"/>
      <c r="H3" s="1"/>
      <c r="I3" s="1"/>
      <c r="J3" s="1"/>
      <c r="K3" s="1"/>
      <c r="L3" s="1"/>
      <c r="M3" s="1"/>
    </row>
    <row r="4" spans="1:13">
      <c r="A4" s="10" t="s">
        <v>14</v>
      </c>
      <c r="B4" s="4">
        <v>200</v>
      </c>
      <c r="C4" s="5"/>
      <c r="D4" s="24"/>
      <c r="E4" s="1"/>
      <c r="F4" s="1"/>
      <c r="G4" s="1"/>
      <c r="H4" s="1"/>
      <c r="I4" s="1"/>
      <c r="J4" s="1"/>
      <c r="K4" s="1"/>
      <c r="L4" s="1"/>
      <c r="M4" s="1"/>
    </row>
    <row r="5" spans="1:13" ht="51">
      <c r="A5" s="10" t="s">
        <v>26</v>
      </c>
      <c r="B5" s="4">
        <v>1000</v>
      </c>
      <c r="C5" s="5" t="s">
        <v>16</v>
      </c>
      <c r="D5" s="24">
        <v>900</v>
      </c>
      <c r="E5" s="1"/>
      <c r="F5" s="1"/>
      <c r="G5" s="1"/>
      <c r="H5" s="1"/>
      <c r="I5" s="1"/>
      <c r="J5" s="1"/>
      <c r="K5" s="1"/>
      <c r="L5" s="1"/>
      <c r="M5" s="1"/>
    </row>
    <row r="6" spans="1:13" ht="51">
      <c r="A6" s="10" t="s">
        <v>21</v>
      </c>
      <c r="B6" s="4">
        <v>700</v>
      </c>
      <c r="C6" s="5" t="s">
        <v>22</v>
      </c>
      <c r="D6" s="24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17" t="s">
        <v>1</v>
      </c>
      <c r="B7" s="18">
        <v>1000</v>
      </c>
      <c r="C7" s="19"/>
      <c r="D7" s="24">
        <v>2785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 thickBot="1">
      <c r="A8" s="9" t="s">
        <v>2</v>
      </c>
      <c r="B8" s="6">
        <f>SUM(B9:B18)</f>
        <v>3530</v>
      </c>
      <c r="C8" s="3"/>
      <c r="D8" s="25">
        <f>SUM(D9:D18)</f>
        <v>1771</v>
      </c>
      <c r="E8" s="1"/>
      <c r="F8" s="1"/>
      <c r="G8" s="1"/>
      <c r="H8" s="1"/>
      <c r="I8" s="1"/>
      <c r="J8" s="1"/>
      <c r="K8" s="1"/>
      <c r="L8" s="1"/>
      <c r="M8" s="1"/>
    </row>
    <row r="9" spans="1:13">
      <c r="A9" s="13" t="s">
        <v>6</v>
      </c>
      <c r="B9" s="14">
        <v>200</v>
      </c>
      <c r="C9" s="15"/>
      <c r="D9" s="24">
        <v>200</v>
      </c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1" t="s">
        <v>7</v>
      </c>
      <c r="B10" s="4">
        <v>130</v>
      </c>
      <c r="C10" s="5"/>
      <c r="D10" s="24">
        <v>186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38.25">
      <c r="A11" s="11" t="s">
        <v>23</v>
      </c>
      <c r="B11" s="4">
        <v>200</v>
      </c>
      <c r="C11" s="5" t="s">
        <v>15</v>
      </c>
      <c r="D11" s="24">
        <v>24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38.25">
      <c r="A12" s="11" t="s">
        <v>17</v>
      </c>
      <c r="B12" s="4">
        <v>200</v>
      </c>
      <c r="C12" s="5" t="s">
        <v>19</v>
      </c>
      <c r="D12" s="24"/>
      <c r="E12" s="1"/>
      <c r="F12" s="1"/>
      <c r="G12" s="1"/>
      <c r="H12" s="1"/>
      <c r="I12" s="1"/>
      <c r="J12" s="1"/>
      <c r="K12" s="1"/>
      <c r="L12" s="1"/>
      <c r="M12" s="1"/>
    </row>
    <row r="13" spans="1:13" ht="51">
      <c r="A13" s="11" t="s">
        <v>18</v>
      </c>
      <c r="B13" s="4">
        <v>500</v>
      </c>
      <c r="C13" s="5" t="s">
        <v>20</v>
      </c>
      <c r="D13" s="24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1" t="s">
        <v>3</v>
      </c>
      <c r="B14" s="4">
        <v>200</v>
      </c>
      <c r="C14" s="5" t="s">
        <v>9</v>
      </c>
      <c r="D14" s="24">
        <v>200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38.25">
      <c r="A15" s="11" t="s">
        <v>12</v>
      </c>
      <c r="B15" s="4">
        <v>150</v>
      </c>
      <c r="C15" s="5" t="s">
        <v>13</v>
      </c>
      <c r="D15" s="24">
        <v>76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38.25">
      <c r="A16" s="11" t="s">
        <v>8</v>
      </c>
      <c r="B16" s="4">
        <f>350+56+500</f>
        <v>906</v>
      </c>
      <c r="C16" s="5" t="s">
        <v>24</v>
      </c>
      <c r="D16" s="24">
        <f>960+125</f>
        <v>1085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5.5">
      <c r="A17" s="11" t="s">
        <v>10</v>
      </c>
      <c r="B17" s="4">
        <f>250+144+300</f>
        <v>694</v>
      </c>
      <c r="C17" s="5" t="s">
        <v>25</v>
      </c>
      <c r="D17" s="24"/>
      <c r="E17" s="1"/>
      <c r="F17" s="1"/>
      <c r="G17" s="1"/>
      <c r="H17" s="1"/>
      <c r="I17" s="1"/>
      <c r="J17" s="1"/>
      <c r="K17" s="1"/>
      <c r="L17" s="1"/>
      <c r="M17" s="1"/>
    </row>
    <row r="18" spans="1:13" ht="13.5" thickBot="1">
      <c r="A18" s="12" t="s">
        <v>11</v>
      </c>
      <c r="B18" s="7">
        <v>350</v>
      </c>
      <c r="C18" s="8"/>
      <c r="D18" s="26"/>
      <c r="E18" s="1"/>
      <c r="F18" s="1"/>
      <c r="G18" s="1"/>
      <c r="H18" s="1"/>
      <c r="I18" s="1"/>
      <c r="J18" s="1"/>
      <c r="K18" s="1"/>
      <c r="L18" s="1"/>
      <c r="M18" s="1"/>
    </row>
  </sheetData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D7" sqref="D7"/>
    </sheetView>
  </sheetViews>
  <sheetFormatPr defaultRowHeight="12.75"/>
  <cols>
    <col min="1" max="1" width="27" customWidth="1"/>
    <col min="2" max="2" width="11" bestFit="1" customWidth="1"/>
    <col min="3" max="3" width="25.42578125" customWidth="1"/>
    <col min="4" max="4" width="11.5703125" customWidth="1"/>
  </cols>
  <sheetData>
    <row r="1" spans="1:13" ht="26.25" thickBot="1">
      <c r="A1" s="20" t="s">
        <v>27</v>
      </c>
      <c r="B1" s="27" t="s">
        <v>31</v>
      </c>
      <c r="C1" s="21" t="s">
        <v>5</v>
      </c>
      <c r="D1" s="22" t="s">
        <v>32</v>
      </c>
    </row>
    <row r="2" spans="1:13" ht="13.5" thickBot="1">
      <c r="A2" s="9" t="s">
        <v>0</v>
      </c>
      <c r="B2" s="2">
        <f>SUM(B3:B7)</f>
        <v>3600</v>
      </c>
      <c r="C2" s="16"/>
      <c r="D2" s="23">
        <f>SUM(D3:D7)</f>
        <v>5714.5</v>
      </c>
      <c r="E2" s="1"/>
      <c r="F2" s="1"/>
      <c r="G2" s="1"/>
      <c r="H2" s="1"/>
      <c r="I2" s="1"/>
      <c r="J2" s="1"/>
      <c r="K2" s="1"/>
      <c r="L2" s="1"/>
      <c r="M2" s="1"/>
    </row>
    <row r="3" spans="1:13">
      <c r="A3" s="28" t="s">
        <v>4</v>
      </c>
      <c r="B3" s="29">
        <v>700</v>
      </c>
      <c r="C3" s="30"/>
      <c r="D3" s="24">
        <v>725</v>
      </c>
      <c r="E3" s="1"/>
      <c r="F3" s="1"/>
      <c r="G3" s="1"/>
      <c r="H3" s="1"/>
      <c r="I3" s="1"/>
      <c r="J3" s="1"/>
      <c r="K3" s="1"/>
      <c r="L3" s="1"/>
      <c r="M3" s="1"/>
    </row>
    <row r="4" spans="1:13">
      <c r="A4" s="31" t="s">
        <v>14</v>
      </c>
      <c r="B4" s="32">
        <v>200</v>
      </c>
      <c r="C4" s="33"/>
      <c r="D4" s="24">
        <v>604.41999999999996</v>
      </c>
      <c r="E4" s="1"/>
      <c r="F4" s="1"/>
      <c r="G4" s="1"/>
      <c r="H4" s="1"/>
      <c r="I4" s="1"/>
      <c r="J4" s="1"/>
      <c r="K4" s="1"/>
      <c r="L4" s="1"/>
      <c r="M4" s="1"/>
    </row>
    <row r="5" spans="1:13" ht="51">
      <c r="A5" s="31" t="s">
        <v>26</v>
      </c>
      <c r="B5" s="32">
        <v>1000</v>
      </c>
      <c r="C5" s="33" t="s">
        <v>16</v>
      </c>
      <c r="D5" s="24">
        <v>900</v>
      </c>
      <c r="E5" s="1"/>
      <c r="F5" s="1"/>
      <c r="G5" s="1"/>
      <c r="H5" s="1"/>
      <c r="I5" s="1"/>
      <c r="J5" s="1"/>
      <c r="K5" s="1"/>
      <c r="L5" s="1"/>
      <c r="M5" s="1"/>
    </row>
    <row r="6" spans="1:13" ht="51">
      <c r="A6" s="31" t="s">
        <v>21</v>
      </c>
      <c r="B6" s="32">
        <v>700</v>
      </c>
      <c r="C6" s="33" t="s">
        <v>22</v>
      </c>
      <c r="D6" s="24">
        <v>700.08</v>
      </c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34" t="s">
        <v>1</v>
      </c>
      <c r="B7" s="35">
        <v>1000</v>
      </c>
      <c r="C7" s="36"/>
      <c r="D7" s="24">
        <v>2785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 thickBot="1">
      <c r="A8" s="9" t="s">
        <v>2</v>
      </c>
      <c r="B8" s="6">
        <f>SUM(B9:B18)</f>
        <v>3530</v>
      </c>
      <c r="C8" s="3"/>
      <c r="D8" s="25">
        <f>SUM(D9:D18)</f>
        <v>3655.8900000000003</v>
      </c>
      <c r="E8" s="1"/>
      <c r="F8" s="1"/>
      <c r="G8" s="1"/>
      <c r="H8" s="1"/>
      <c r="I8" s="1"/>
      <c r="J8" s="1"/>
      <c r="K8" s="1"/>
      <c r="L8" s="1"/>
      <c r="M8" s="1"/>
    </row>
    <row r="9" spans="1:13">
      <c r="A9" s="28" t="s">
        <v>6</v>
      </c>
      <c r="B9" s="29">
        <v>200</v>
      </c>
      <c r="C9" s="30"/>
      <c r="D9" s="24">
        <v>200</v>
      </c>
      <c r="E9" s="1"/>
      <c r="F9" s="1"/>
      <c r="G9" s="1"/>
      <c r="H9" s="1"/>
      <c r="I9" s="1"/>
      <c r="J9" s="1"/>
      <c r="K9" s="1"/>
      <c r="L9" s="1"/>
      <c r="M9" s="1"/>
    </row>
    <row r="10" spans="1:13">
      <c r="A10" s="37" t="s">
        <v>7</v>
      </c>
      <c r="B10" s="32">
        <v>130</v>
      </c>
      <c r="C10" s="33"/>
      <c r="D10" s="24">
        <v>186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38.25">
      <c r="A11" s="37" t="s">
        <v>23</v>
      </c>
      <c r="B11" s="32">
        <v>200</v>
      </c>
      <c r="C11" s="33" t="s">
        <v>15</v>
      </c>
      <c r="D11" s="24">
        <v>44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38.25">
      <c r="A12" s="37" t="s">
        <v>17</v>
      </c>
      <c r="B12" s="32">
        <v>200</v>
      </c>
      <c r="C12" s="33" t="s">
        <v>19</v>
      </c>
      <c r="D12" s="24">
        <v>200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51">
      <c r="A13" s="37" t="s">
        <v>18</v>
      </c>
      <c r="B13" s="32">
        <v>500</v>
      </c>
      <c r="C13" s="33" t="s">
        <v>20</v>
      </c>
      <c r="D13" s="24">
        <v>500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37" t="s">
        <v>3</v>
      </c>
      <c r="B14" s="32">
        <v>200</v>
      </c>
      <c r="C14" s="33" t="s">
        <v>9</v>
      </c>
      <c r="D14" s="24">
        <v>200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38.25">
      <c r="A15" s="37" t="s">
        <v>12</v>
      </c>
      <c r="B15" s="32">
        <v>150</v>
      </c>
      <c r="C15" s="33" t="s">
        <v>13</v>
      </c>
      <c r="D15" s="24">
        <v>100.89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38.25">
      <c r="A16" s="37" t="s">
        <v>8</v>
      </c>
      <c r="B16" s="32">
        <f>350+56+500</f>
        <v>906</v>
      </c>
      <c r="C16" s="33" t="s">
        <v>24</v>
      </c>
      <c r="D16" s="24">
        <f>960+125</f>
        <v>1085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5.5">
      <c r="A17" s="37" t="s">
        <v>10</v>
      </c>
      <c r="B17" s="32">
        <f>250+144+300</f>
        <v>694</v>
      </c>
      <c r="C17" s="33" t="s">
        <v>25</v>
      </c>
      <c r="D17" s="24">
        <v>790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26.25" thickBot="1">
      <c r="A18" s="38" t="s">
        <v>30</v>
      </c>
      <c r="B18" s="39">
        <v>350</v>
      </c>
      <c r="C18" s="40" t="s">
        <v>33</v>
      </c>
      <c r="D18" s="26">
        <v>350</v>
      </c>
      <c r="E18" s="1"/>
      <c r="F18" s="1"/>
      <c r="G18" s="1"/>
      <c r="H18" s="1"/>
      <c r="I18" s="1"/>
      <c r="J18" s="1"/>
      <c r="K18" s="1"/>
      <c r="L18" s="1"/>
      <c r="M18" s="1"/>
    </row>
  </sheetData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D9" sqref="D9"/>
    </sheetView>
  </sheetViews>
  <sheetFormatPr defaultRowHeight="12.75"/>
  <cols>
    <col min="1" max="1" width="27" customWidth="1"/>
    <col min="2" max="2" width="11" bestFit="1" customWidth="1"/>
    <col min="3" max="3" width="25.42578125" customWidth="1"/>
    <col min="4" max="4" width="11.5703125" customWidth="1"/>
  </cols>
  <sheetData>
    <row r="1" spans="1:13" ht="26.25" thickBot="1">
      <c r="A1" s="20" t="s">
        <v>27</v>
      </c>
      <c r="B1" s="27" t="s">
        <v>31</v>
      </c>
      <c r="C1" s="21" t="s">
        <v>5</v>
      </c>
      <c r="D1" s="22" t="s">
        <v>38</v>
      </c>
    </row>
    <row r="2" spans="1:13" ht="13.5" thickBot="1">
      <c r="A2" s="9" t="s">
        <v>0</v>
      </c>
      <c r="B2" s="2">
        <f>SUM(B3:B8)</f>
        <v>3600</v>
      </c>
      <c r="C2" s="16"/>
      <c r="D2" s="23">
        <f>SUM(D3:D8)</f>
        <v>6754.8099999999995</v>
      </c>
      <c r="E2" s="1"/>
      <c r="F2" s="1"/>
      <c r="G2" s="1"/>
      <c r="H2" s="1"/>
      <c r="I2" s="1"/>
      <c r="J2" s="1"/>
      <c r="K2" s="1"/>
      <c r="L2" s="1"/>
      <c r="M2" s="1"/>
    </row>
    <row r="3" spans="1:13">
      <c r="A3" s="28" t="s">
        <v>4</v>
      </c>
      <c r="B3" s="29">
        <v>700</v>
      </c>
      <c r="C3" s="30"/>
      <c r="D3" s="24">
        <v>705</v>
      </c>
      <c r="E3" s="1"/>
      <c r="F3" s="1"/>
      <c r="G3" s="1"/>
      <c r="H3" s="1"/>
      <c r="I3" s="1"/>
      <c r="J3" s="1"/>
      <c r="K3" s="1"/>
      <c r="L3" s="1"/>
      <c r="M3" s="1"/>
    </row>
    <row r="4" spans="1:13">
      <c r="A4" s="31" t="s">
        <v>14</v>
      </c>
      <c r="B4" s="32">
        <v>200</v>
      </c>
      <c r="C4" s="33"/>
      <c r="D4" s="24">
        <v>604.41999999999996</v>
      </c>
      <c r="E4" s="1"/>
      <c r="F4" s="1"/>
      <c r="G4" s="1"/>
      <c r="H4" s="1"/>
      <c r="I4" s="1"/>
      <c r="J4" s="1"/>
      <c r="K4" s="1"/>
      <c r="L4" s="1"/>
      <c r="M4" s="1"/>
    </row>
    <row r="5" spans="1:13" ht="51">
      <c r="A5" s="31" t="s">
        <v>26</v>
      </c>
      <c r="B5" s="32">
        <v>1000</v>
      </c>
      <c r="C5" s="33" t="s">
        <v>16</v>
      </c>
      <c r="D5" s="24">
        <v>1000</v>
      </c>
      <c r="E5" s="1"/>
      <c r="F5" s="1"/>
      <c r="G5" s="1"/>
      <c r="H5" s="1"/>
      <c r="I5" s="1"/>
      <c r="J5" s="1"/>
      <c r="K5" s="1"/>
      <c r="L5" s="1"/>
      <c r="M5" s="1"/>
    </row>
    <row r="6" spans="1:13" ht="51">
      <c r="A6" s="31" t="s">
        <v>21</v>
      </c>
      <c r="B6" s="32">
        <v>700</v>
      </c>
      <c r="C6" s="33" t="s">
        <v>22</v>
      </c>
      <c r="D6" s="24">
        <v>700</v>
      </c>
      <c r="E6" s="1"/>
      <c r="F6" s="1"/>
      <c r="G6" s="1"/>
      <c r="H6" s="1"/>
      <c r="I6" s="1"/>
      <c r="J6" s="1"/>
      <c r="K6" s="1"/>
      <c r="L6" s="1"/>
      <c r="M6" s="1"/>
    </row>
    <row r="7" spans="1:13">
      <c r="A7" s="43" t="s">
        <v>39</v>
      </c>
      <c r="B7" s="35">
        <v>0</v>
      </c>
      <c r="C7" s="36"/>
      <c r="D7" s="24">
        <f>0.37-0.06+0.09+-0.01</f>
        <v>0.39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 thickBot="1">
      <c r="A8" s="34" t="s">
        <v>1</v>
      </c>
      <c r="B8" s="35">
        <v>1000</v>
      </c>
      <c r="C8" s="36"/>
      <c r="D8" s="24">
        <f>4175+570-D5</f>
        <v>3745</v>
      </c>
      <c r="E8" s="1"/>
      <c r="F8" s="1"/>
      <c r="G8" s="1"/>
      <c r="H8" s="1"/>
      <c r="I8" s="1"/>
      <c r="J8" s="1"/>
      <c r="K8" s="1"/>
      <c r="L8" s="1"/>
      <c r="M8" s="1"/>
    </row>
    <row r="9" spans="1:13" ht="13.5" thickBot="1">
      <c r="A9" s="9" t="s">
        <v>2</v>
      </c>
      <c r="B9" s="6">
        <f>SUM(B10:B19)</f>
        <v>3530</v>
      </c>
      <c r="C9" s="3"/>
      <c r="D9" s="25">
        <f>SUM(D10:D19)</f>
        <v>3748.1800000000003</v>
      </c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8" t="s">
        <v>6</v>
      </c>
      <c r="B10" s="29">
        <v>200</v>
      </c>
      <c r="C10" s="30"/>
      <c r="D10" s="24">
        <v>200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37" t="s">
        <v>7</v>
      </c>
      <c r="B11" s="32">
        <v>130</v>
      </c>
      <c r="C11" s="33"/>
      <c r="D11" s="24">
        <v>186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38.25">
      <c r="A12" s="37" t="s">
        <v>23</v>
      </c>
      <c r="B12" s="32">
        <v>200</v>
      </c>
      <c r="C12" s="33" t="s">
        <v>15</v>
      </c>
      <c r="D12" s="24">
        <f>76.4+59.89</f>
        <v>136.29000000000002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38.25">
      <c r="A13" s="37" t="s">
        <v>17</v>
      </c>
      <c r="B13" s="32">
        <v>200</v>
      </c>
      <c r="C13" s="33" t="s">
        <v>19</v>
      </c>
      <c r="D13" s="24">
        <v>200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51">
      <c r="A14" s="37" t="s">
        <v>18</v>
      </c>
      <c r="B14" s="32">
        <v>500</v>
      </c>
      <c r="C14" s="33" t="s">
        <v>20</v>
      </c>
      <c r="D14" s="24">
        <v>500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37" t="s">
        <v>3</v>
      </c>
      <c r="B15" s="32">
        <v>200</v>
      </c>
      <c r="C15" s="33" t="s">
        <v>9</v>
      </c>
      <c r="D15" s="24">
        <v>200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38.25">
      <c r="A16" s="37" t="s">
        <v>12</v>
      </c>
      <c r="B16" s="32">
        <v>150</v>
      </c>
      <c r="C16" s="33" t="s">
        <v>13</v>
      </c>
      <c r="D16" s="24">
        <f>70.29+30.6</f>
        <v>100.89000000000001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38.25">
      <c r="A17" s="37" t="s">
        <v>8</v>
      </c>
      <c r="B17" s="32">
        <f>350+56+500</f>
        <v>906</v>
      </c>
      <c r="C17" s="33" t="s">
        <v>24</v>
      </c>
      <c r="D17" s="24">
        <f>960+125</f>
        <v>1085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25.5">
      <c r="A18" s="37" t="s">
        <v>10</v>
      </c>
      <c r="B18" s="32">
        <f>250+144+300</f>
        <v>694</v>
      </c>
      <c r="C18" s="33" t="s">
        <v>25</v>
      </c>
      <c r="D18" s="24">
        <v>790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26.25" thickBot="1">
      <c r="A19" s="38" t="s">
        <v>30</v>
      </c>
      <c r="B19" s="39">
        <v>350</v>
      </c>
      <c r="C19" s="40" t="s">
        <v>33</v>
      </c>
      <c r="D19" s="26">
        <v>350</v>
      </c>
      <c r="E19" s="1"/>
      <c r="F19" s="1"/>
      <c r="G19" s="1"/>
      <c r="H19" s="1"/>
      <c r="I19" s="1"/>
      <c r="J19" s="1"/>
      <c r="K19" s="1"/>
      <c r="L19" s="1"/>
      <c r="M19" s="1"/>
    </row>
    <row r="22" spans="1:13">
      <c r="A22" s="41" t="s">
        <v>34</v>
      </c>
      <c r="B22" s="42">
        <v>6514.11</v>
      </c>
    </row>
    <row r="23" spans="1:13">
      <c r="A23" s="41" t="s">
        <v>35</v>
      </c>
      <c r="B23" s="42">
        <v>481.58</v>
      </c>
      <c r="C23" s="42" t="s">
        <v>41</v>
      </c>
    </row>
    <row r="24" spans="1:13">
      <c r="A24" s="41" t="s">
        <v>36</v>
      </c>
      <c r="B24" s="42">
        <v>1945</v>
      </c>
      <c r="C24" s="42">
        <v>62</v>
      </c>
    </row>
    <row r="25" spans="1:13">
      <c r="A25" s="41" t="s">
        <v>37</v>
      </c>
      <c r="B25" s="42">
        <v>2655</v>
      </c>
      <c r="C25" s="42">
        <v>74</v>
      </c>
    </row>
    <row r="26" spans="1:13">
      <c r="A26" s="41" t="s">
        <v>40</v>
      </c>
      <c r="B26" s="44">
        <f>D9-(D2-D8+305)</f>
        <v>433.3700000000008</v>
      </c>
    </row>
  </sheetData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11" workbookViewId="0">
      <selection activeCell="H34" sqref="H34"/>
    </sheetView>
  </sheetViews>
  <sheetFormatPr defaultRowHeight="12.75"/>
  <cols>
    <col min="1" max="1" width="27.42578125" customWidth="1"/>
    <col min="2" max="2" width="11" bestFit="1" customWidth="1"/>
    <col min="3" max="3" width="25.42578125" customWidth="1"/>
    <col min="4" max="4" width="11.5703125" customWidth="1"/>
  </cols>
  <sheetData>
    <row r="1" spans="1:13" ht="39" thickBot="1">
      <c r="A1" s="20" t="s">
        <v>27</v>
      </c>
      <c r="B1" s="27" t="s">
        <v>31</v>
      </c>
      <c r="C1" s="21" t="s">
        <v>5</v>
      </c>
      <c r="D1" s="22" t="s">
        <v>42</v>
      </c>
    </row>
    <row r="2" spans="1:13" ht="13.5" thickBot="1">
      <c r="A2" s="9" t="s">
        <v>0</v>
      </c>
      <c r="B2" s="2">
        <f>SUM(B3:B8)</f>
        <v>3600</v>
      </c>
      <c r="C2" s="16"/>
      <c r="D2" s="23">
        <f>SUM(D3:D8)</f>
        <v>6755.02</v>
      </c>
      <c r="E2" s="1"/>
      <c r="F2" s="1"/>
      <c r="G2" s="1"/>
      <c r="H2" s="1"/>
      <c r="I2" s="1"/>
      <c r="J2" s="1"/>
      <c r="K2" s="1"/>
      <c r="L2" s="1"/>
      <c r="M2" s="1"/>
    </row>
    <row r="3" spans="1:13">
      <c r="A3" s="28" t="s">
        <v>4</v>
      </c>
      <c r="B3" s="29">
        <v>700</v>
      </c>
      <c r="C3" s="30"/>
      <c r="D3" s="24">
        <f>460+245</f>
        <v>705</v>
      </c>
      <c r="E3" s="1"/>
      <c r="F3" s="1"/>
      <c r="G3" s="1"/>
      <c r="H3" s="1"/>
      <c r="I3" s="1"/>
      <c r="J3" s="1"/>
      <c r="K3" s="1"/>
      <c r="L3" s="1"/>
      <c r="M3" s="1"/>
    </row>
    <row r="4" spans="1:13">
      <c r="A4" s="31" t="s">
        <v>14</v>
      </c>
      <c r="B4" s="32">
        <v>200</v>
      </c>
      <c r="C4" s="33"/>
      <c r="D4" s="24">
        <v>604.41999999999996</v>
      </c>
      <c r="E4" s="1"/>
      <c r="F4" s="1"/>
      <c r="G4" s="1"/>
      <c r="H4" s="1"/>
      <c r="I4" s="1"/>
      <c r="J4" s="1"/>
      <c r="K4" s="1"/>
      <c r="L4" s="1"/>
      <c r="M4" s="1"/>
    </row>
    <row r="5" spans="1:13" ht="51">
      <c r="A5" s="31" t="s">
        <v>26</v>
      </c>
      <c r="B5" s="32">
        <v>1000</v>
      </c>
      <c r="C5" s="33" t="s">
        <v>16</v>
      </c>
      <c r="D5" s="24">
        <v>1000</v>
      </c>
      <c r="E5" s="1"/>
      <c r="F5" s="1"/>
      <c r="G5" s="1"/>
      <c r="H5" s="1"/>
      <c r="I5" s="1"/>
      <c r="J5" s="1"/>
      <c r="K5" s="1"/>
      <c r="L5" s="1"/>
      <c r="M5" s="1"/>
    </row>
    <row r="6" spans="1:13" ht="51">
      <c r="A6" s="31" t="s">
        <v>21</v>
      </c>
      <c r="B6" s="32">
        <v>700</v>
      </c>
      <c r="C6" s="33" t="s">
        <v>22</v>
      </c>
      <c r="D6" s="24">
        <v>700</v>
      </c>
      <c r="E6" s="1"/>
      <c r="F6" s="1"/>
      <c r="G6" s="1"/>
      <c r="H6" s="1"/>
      <c r="I6" s="1"/>
      <c r="J6" s="1"/>
      <c r="K6" s="1"/>
      <c r="L6" s="1"/>
      <c r="M6" s="1"/>
    </row>
    <row r="7" spans="1:13">
      <c r="A7" s="43" t="s">
        <v>39</v>
      </c>
      <c r="B7" s="35">
        <v>0</v>
      </c>
      <c r="C7" s="36"/>
      <c r="D7" s="24">
        <f>0.51+0.09</f>
        <v>0.6</v>
      </c>
      <c r="E7" s="1"/>
      <c r="F7" s="1"/>
      <c r="G7" s="1"/>
      <c r="H7" s="1"/>
      <c r="I7" s="1"/>
      <c r="J7" s="1"/>
      <c r="K7" s="1"/>
      <c r="L7" s="1"/>
      <c r="M7" s="1"/>
    </row>
    <row r="8" spans="1:13" ht="13.5" thickBot="1">
      <c r="A8" s="34" t="s">
        <v>1</v>
      </c>
      <c r="B8" s="35">
        <v>1000</v>
      </c>
      <c r="C8" s="36"/>
      <c r="D8" s="24">
        <f>4175+570-D5</f>
        <v>3745</v>
      </c>
      <c r="E8" s="1"/>
      <c r="F8" s="1"/>
      <c r="G8" s="1"/>
      <c r="H8" s="1"/>
      <c r="I8" s="1"/>
      <c r="J8" s="1"/>
      <c r="K8" s="1"/>
      <c r="L8" s="1"/>
      <c r="M8" s="1"/>
    </row>
    <row r="9" spans="1:13" ht="13.5" thickBot="1">
      <c r="A9" s="9" t="s">
        <v>2</v>
      </c>
      <c r="B9" s="6">
        <f>SUM(B10:B20)</f>
        <v>3530</v>
      </c>
      <c r="C9" s="3"/>
      <c r="D9" s="25">
        <f>SUM(D10:D20)</f>
        <v>3754.2700000000004</v>
      </c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8" t="s">
        <v>6</v>
      </c>
      <c r="B10" s="29">
        <v>200</v>
      </c>
      <c r="C10" s="30"/>
      <c r="D10" s="24">
        <v>200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37" t="s">
        <v>7</v>
      </c>
      <c r="B11" s="32">
        <v>130</v>
      </c>
      <c r="C11" s="33"/>
      <c r="D11" s="24">
        <v>186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37" t="s">
        <v>43</v>
      </c>
      <c r="B12" s="32">
        <v>0</v>
      </c>
      <c r="C12" s="33"/>
      <c r="D12" s="24">
        <f>0.08+0.01</f>
        <v>0.09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38.25">
      <c r="A13" s="37" t="s">
        <v>23</v>
      </c>
      <c r="B13" s="32">
        <v>200</v>
      </c>
      <c r="C13" s="33" t="s">
        <v>15</v>
      </c>
      <c r="D13" s="24">
        <f>82.4+59.89</f>
        <v>142.29000000000002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38.25">
      <c r="A14" s="37" t="s">
        <v>17</v>
      </c>
      <c r="B14" s="32">
        <v>200</v>
      </c>
      <c r="C14" s="33" t="s">
        <v>19</v>
      </c>
      <c r="D14" s="24">
        <v>200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51">
      <c r="A15" s="37" t="s">
        <v>18</v>
      </c>
      <c r="B15" s="32">
        <v>500</v>
      </c>
      <c r="C15" s="33" t="s">
        <v>20</v>
      </c>
      <c r="D15" s="24">
        <v>500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37" t="s">
        <v>3</v>
      </c>
      <c r="B16" s="32">
        <v>200</v>
      </c>
      <c r="C16" s="33" t="s">
        <v>9</v>
      </c>
      <c r="D16" s="24">
        <v>200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38.25">
      <c r="A17" s="37" t="s">
        <v>12</v>
      </c>
      <c r="B17" s="32">
        <v>150</v>
      </c>
      <c r="C17" s="33" t="s">
        <v>13</v>
      </c>
      <c r="D17" s="24">
        <f>70.29+30.6</f>
        <v>100.89000000000001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38.25">
      <c r="A18" s="37" t="s">
        <v>8</v>
      </c>
      <c r="B18" s="32">
        <f>350+56+500</f>
        <v>906</v>
      </c>
      <c r="C18" s="33" t="s">
        <v>24</v>
      </c>
      <c r="D18" s="24">
        <f>960+125</f>
        <v>1085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25.5">
      <c r="A19" s="37" t="s">
        <v>10</v>
      </c>
      <c r="B19" s="32">
        <f>250+144+300</f>
        <v>694</v>
      </c>
      <c r="C19" s="33" t="s">
        <v>25</v>
      </c>
      <c r="D19" s="24">
        <f>60+730</f>
        <v>790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26.25" thickBot="1">
      <c r="A20" s="38" t="s">
        <v>30</v>
      </c>
      <c r="B20" s="39">
        <v>350</v>
      </c>
      <c r="C20" s="40" t="s">
        <v>33</v>
      </c>
      <c r="D20" s="26">
        <v>350</v>
      </c>
      <c r="E20" s="1"/>
      <c r="F20" s="1"/>
      <c r="G20" s="1"/>
      <c r="H20" s="1"/>
      <c r="I20" s="1"/>
      <c r="J20" s="1"/>
      <c r="K20" s="1"/>
      <c r="L20" s="1"/>
      <c r="M20" s="1"/>
    </row>
    <row r="22" spans="1:13">
      <c r="A22" s="41" t="s">
        <v>44</v>
      </c>
      <c r="B22" s="46">
        <v>42369</v>
      </c>
    </row>
    <row r="23" spans="1:13">
      <c r="A23" s="41" t="s">
        <v>45</v>
      </c>
      <c r="B23" s="45">
        <v>6508.23</v>
      </c>
      <c r="C23" s="42">
        <v>0.08</v>
      </c>
    </row>
    <row r="24" spans="1:13">
      <c r="A24" s="41" t="s">
        <v>46</v>
      </c>
      <c r="B24" s="45">
        <v>481.58</v>
      </c>
      <c r="C24" s="45"/>
    </row>
    <row r="25" spans="1:13">
      <c r="A25" s="41" t="s">
        <v>50</v>
      </c>
      <c r="B25" s="45">
        <v>131.34</v>
      </c>
      <c r="C25" s="45"/>
    </row>
    <row r="26" spans="1:13">
      <c r="A26" s="41"/>
      <c r="B26" s="45"/>
      <c r="C26" s="45"/>
    </row>
    <row r="27" spans="1:13" ht="14.25" customHeight="1">
      <c r="A27" s="41" t="s">
        <v>47</v>
      </c>
      <c r="B27" s="45"/>
      <c r="C27" s="45"/>
    </row>
    <row r="28" spans="1:13">
      <c r="A28" s="41" t="s">
        <v>36</v>
      </c>
      <c r="B28" s="45">
        <v>2011.78</v>
      </c>
      <c r="C28" s="45"/>
    </row>
    <row r="29" spans="1:13">
      <c r="A29" s="41" t="s">
        <v>37</v>
      </c>
      <c r="B29" s="45">
        <v>2735.54</v>
      </c>
      <c r="C29" s="45"/>
    </row>
    <row r="30" spans="1:13">
      <c r="A30" s="41" t="s">
        <v>48</v>
      </c>
      <c r="B30" s="45">
        <v>3867.22</v>
      </c>
      <c r="C30" s="45" t="s">
        <v>49</v>
      </c>
    </row>
    <row r="31" spans="1:13">
      <c r="A31" s="41" t="s">
        <v>40</v>
      </c>
      <c r="B31" s="44">
        <f>D9-(D2-B30+500)</f>
        <v>366.4699999999998</v>
      </c>
    </row>
  </sheetData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</vt:lpstr>
      <vt:lpstr>september</vt:lpstr>
      <vt:lpstr>december</vt:lpstr>
      <vt:lpstr>koniec roka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</dc:creator>
  <cp:lastModifiedBy>Juraj Waczulik</cp:lastModifiedBy>
  <cp:lastPrinted>2015-12-10T08:09:58Z</cp:lastPrinted>
  <dcterms:created xsi:type="dcterms:W3CDTF">2014-09-18T08:46:48Z</dcterms:created>
  <dcterms:modified xsi:type="dcterms:W3CDTF">2016-01-31T18:43:38Z</dcterms:modified>
</cp:coreProperties>
</file>